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98" yWindow="-98" windowWidth="24196" windowHeight="14476" tabRatio="500" firstSheet="0" activeTab="0" autoFilterDateGrouping="1"/>
  </bookViews>
  <sheets>
    <sheet xmlns:r="http://schemas.openxmlformats.org/officeDocument/2006/relationships" name="INPUT" sheetId="1" state="visible" r:id="rId1"/>
    <sheet xmlns:r="http://schemas.openxmlformats.org/officeDocument/2006/relationships" name="FORFETTARIO" sheetId="2" state="visible" r:id="rId2"/>
    <sheet xmlns:r="http://schemas.openxmlformats.org/officeDocument/2006/relationships" name="SEMPLIFICATA" sheetId="3" state="visible" r:id="rId3"/>
    <sheet xmlns:r="http://schemas.openxmlformats.org/officeDocument/2006/relationships" name="CONFRONTO" sheetId="4" state="visible" r:id="rId4"/>
  </sheets>
  <definedNames/>
  <calcPr calcId="191029" fullCalcOnLoad="1"/>
</workbook>
</file>

<file path=xl/styles.xml><?xml version="1.0" encoding="utf-8"?>
<styleSheet xmlns="http://schemas.openxmlformats.org/spreadsheetml/2006/main">
  <numFmts count="2">
    <numFmt numFmtId="164" formatCode="\€#,##0"/>
    <numFmt numFmtId="165" formatCode="0.0%"/>
  </numFmts>
  <fonts count="13">
    <font>
      <name val="Calibri"/>
      <charset val="1"/>
      <family val="2"/>
      <color theme="1"/>
      <sz val="11"/>
    </font>
    <font>
      <name val="Cambria"/>
      <family val="1"/>
      <b val="1"/>
      <color rgb="FFFFFFFF"/>
      <sz val="14"/>
    </font>
    <font>
      <name val="Cambria"/>
      <family val="1"/>
      <b val="1"/>
      <sz val="10"/>
    </font>
    <font>
      <name val="Cambria"/>
      <family val="1"/>
      <color rgb="FF0000FF"/>
      <sz val="10"/>
    </font>
    <font>
      <name val="Cambria"/>
      <family val="1"/>
      <color rgb="FF000000"/>
      <sz val="10"/>
    </font>
    <font>
      <name val="Cambria"/>
      <family val="1"/>
      <color rgb="FF008000"/>
      <sz val="10"/>
    </font>
    <font>
      <name val="Cambria"/>
      <family val="1"/>
      <b val="1"/>
      <sz val="11"/>
    </font>
    <font>
      <name val="Cambria"/>
      <family val="1"/>
      <b val="1"/>
      <color rgb="FFFFFFFF"/>
      <sz val="12"/>
    </font>
    <font>
      <name val="Cambria"/>
      <family val="1"/>
      <i val="1"/>
      <sz val="9"/>
    </font>
    <font>
      <name val="Cambria"/>
      <family val="1"/>
      <b val="1"/>
      <color rgb="FFFFFFFF"/>
      <sz val="10"/>
    </font>
    <font>
      <name val="Cambria"/>
      <family val="1"/>
      <b val="1"/>
      <color rgb="FFFFFFFF"/>
      <sz val="11"/>
    </font>
    <font>
      <name val="Cambria"/>
      <family val="1"/>
      <sz val="9"/>
    </font>
    <font>
      <i val="1"/>
      <color rgb="00666666"/>
      <sz val="9"/>
    </font>
  </fonts>
  <fills count="12">
    <fill>
      <patternFill/>
    </fill>
    <fill>
      <patternFill patternType="gray125"/>
    </fill>
    <fill>
      <patternFill patternType="solid">
        <fgColor rgb="FF366092"/>
        <bgColor rgb="FF333399"/>
      </patternFill>
    </fill>
    <fill>
      <patternFill patternType="solid">
        <fgColor rgb="FFD9E1F2"/>
        <bgColor rgb="FFE2EFDA"/>
      </patternFill>
    </fill>
    <fill>
      <patternFill patternType="solid">
        <fgColor rgb="FFFFF2CC"/>
        <bgColor rgb="FFFCE4D6"/>
      </patternFill>
    </fill>
    <fill>
      <patternFill patternType="solid">
        <fgColor rgb="FFE2EFDA"/>
        <bgColor rgb="FFD9E1F2"/>
      </patternFill>
    </fill>
    <fill>
      <patternFill patternType="solid">
        <fgColor rgb="FFC00000"/>
        <bgColor rgb="FF800000"/>
      </patternFill>
    </fill>
    <fill>
      <patternFill patternType="solid">
        <fgColor rgb="FF00B050"/>
        <bgColor rgb="FF008080"/>
      </patternFill>
    </fill>
    <fill>
      <patternFill patternType="solid">
        <fgColor rgb="FFFCE4D6"/>
        <bgColor rgb="FFFFF2CC"/>
      </patternFill>
    </fill>
    <fill>
      <patternFill patternType="solid">
        <fgColor rgb="FFFFEB9C"/>
        <bgColor rgb="FFFFF2CC"/>
      </patternFill>
    </fill>
    <fill>
      <patternFill patternType="solid">
        <fgColor rgb="FF0070C0"/>
        <bgColor rgb="FF008080"/>
      </patternFill>
    </fill>
    <fill>
      <patternFill patternType="solid">
        <fgColor rgb="00FFFFCC"/>
        <bgColor rgb="00FFFF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1">
    <xf numFmtId="0" fontId="0" fillId="0" borderId="0" pivotButton="0" quotePrefix="0" xfId="0"/>
    <xf numFmtId="164" fontId="3" fillId="4" borderId="0" pivotButton="0" quotePrefix="0" xfId="0"/>
    <xf numFmtId="0" fontId="3" fillId="4" borderId="0" pivotButton="0" quotePrefix="0" xfId="0"/>
    <xf numFmtId="165" fontId="3" fillId="4" borderId="0" pivotButton="0" quotePrefix="0" xfId="0"/>
    <xf numFmtId="165" fontId="4" fillId="0" borderId="0" pivotButton="0" quotePrefix="0" xfId="0"/>
    <xf numFmtId="164" fontId="2" fillId="5" borderId="0" pivotButton="0" quotePrefix="0" xfId="0"/>
    <xf numFmtId="10" fontId="3" fillId="4" borderId="0" pivotButton="0" quotePrefix="0" xfId="0"/>
    <xf numFmtId="164" fontId="5" fillId="0" borderId="0" pivotButton="0" quotePrefix="0" xfId="0"/>
    <xf numFmtId="165" fontId="5" fillId="0" borderId="0" pivotButton="0" quotePrefix="0" xfId="0"/>
    <xf numFmtId="164" fontId="4" fillId="0" borderId="0" pivotButton="0" quotePrefix="0" xfId="0"/>
    <xf numFmtId="164" fontId="6" fillId="4" borderId="0" pivotButton="0" quotePrefix="0" xfId="0"/>
    <xf numFmtId="164" fontId="7" fillId="6" borderId="0" pivotButton="0" quotePrefix="0" xfId="0"/>
    <xf numFmtId="164" fontId="7" fillId="7" borderId="0" pivotButton="0" quotePrefix="0" xfId="0"/>
    <xf numFmtId="10" fontId="6" fillId="0" borderId="0" pivotButton="0" quotePrefix="0" xfId="0"/>
    <xf numFmtId="164" fontId="2" fillId="0" borderId="0" pivotButton="0" quotePrefix="0" xfId="0"/>
    <xf numFmtId="164" fontId="6" fillId="8" borderId="0" pivotButton="0" quotePrefix="0" xfId="0"/>
    <xf numFmtId="164" fontId="6" fillId="9" borderId="0" pivotButton="0" quotePrefix="0" xfId="0"/>
    <xf numFmtId="0" fontId="9" fillId="2" borderId="0" pivotButton="0" quotePrefix="0" xfId="0"/>
    <xf numFmtId="10" fontId="2" fillId="0" borderId="0" pivotButton="0" quotePrefix="0" xfId="0"/>
    <xf numFmtId="164" fontId="10" fillId="7" borderId="0" pivotButton="0" quotePrefix="0" xfId="0"/>
    <xf numFmtId="164" fontId="6" fillId="0" borderId="0" pivotButton="0" quotePrefix="0" xfId="0"/>
    <xf numFmtId="0" fontId="7" fillId="10" borderId="0" pivotButton="0" quotePrefix="0" xfId="0"/>
    <xf numFmtId="0" fontId="2" fillId="3" borderId="0" pivotButton="0" quotePrefix="0" xfId="0"/>
    <xf numFmtId="0" fontId="1" fillId="2" borderId="0" pivotButton="0" quotePrefix="0" xfId="0"/>
    <xf numFmtId="0" fontId="8" fillId="0" borderId="0" pivotButton="0" quotePrefix="0" xfId="0"/>
    <xf numFmtId="0" fontId="11" fillId="0" borderId="0" pivotButton="0" quotePrefix="0" xfId="0"/>
    <xf numFmtId="0" fontId="0" fillId="11" borderId="0" applyProtection="1" pivotButton="0" quotePrefix="0" xfId="0">
      <protection locked="0" hidden="0"/>
    </xf>
    <xf numFmtId="164" fontId="3" fillId="11" borderId="0" applyProtection="1" pivotButton="0" quotePrefix="0" xfId="0">
      <protection locked="0" hidden="0"/>
    </xf>
    <xf numFmtId="0" fontId="3" fillId="11" borderId="0" applyProtection="1" pivotButton="0" quotePrefix="0" xfId="0">
      <protection locked="0" hidden="0"/>
    </xf>
    <xf numFmtId="165" fontId="3" fillId="11" borderId="0" applyProtection="1" pivotButton="0" quotePrefix="0" xfId="0">
      <protection locked="0" hidden="0"/>
    </xf>
    <xf numFmtId="0" fontId="12" fillId="0" borderId="0" applyAlignment="1" pivotButton="0" quotePrefix="0" xfId="0">
      <alignment vertical="top" wrapText="1"/>
    </xf>
  </cellXfs>
  <cellStyles count="1">
    <cellStyle name="Normale" xfId="0" builtinId="0"/>
  </cellStyles>
  <tableStyles count="0" defaultTableStyle="TableStyleMedium2" defaultPivotStyle="PivotStyleLight16"/>
  <colors>
    <indexedColors>
      <rgbColor rgb="FF000000"/>
      <rgbColor rgb="FFFFFFFF"/>
      <rgbColor rgb="FFC0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70C0"/>
      <rgbColor rgb="FFD9E1F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EFDA"/>
      <rgbColor rgb="FFFFEB9C"/>
      <rgbColor rgb="FF99CCFF"/>
      <rgbColor rgb="FFFF99CC"/>
      <rgbColor rgb="FFCC99FF"/>
      <rgbColor rgb="FFFCE4D6"/>
      <rgbColor rgb="FF3366FF"/>
      <rgbColor rgb="FF33CCCC"/>
      <rgbColor rgb="FF99CC00"/>
      <rgbColor rgb="FFFFCC00"/>
      <rgbColor rgb="FFFF9900"/>
      <rgbColor rgb="FFFF6600"/>
      <rgbColor rgb="FF366092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D43"/>
  <sheetViews>
    <sheetView tabSelected="1" zoomScaleNormal="100" workbookViewId="0">
      <selection activeCell="D35" sqref="D35"/>
    </sheetView>
  </sheetViews>
  <sheetFormatPr baseColWidth="8" defaultColWidth="8.6640625" defaultRowHeight="14.25"/>
  <cols>
    <col width="40" customWidth="1" min="1" max="1"/>
    <col width="45" customWidth="1" min="3" max="3"/>
    <col width="18" customWidth="1" min="4" max="4"/>
  </cols>
  <sheetData>
    <row r="1" ht="17.25" customHeight="1">
      <c r="A1" s="23" t="inlineStr">
        <is>
          <t>PARAMETRI DI SIMULAZIONE - REGIME FORFETTARIO vs CONTABILITÀ SEMPLIFICATA</t>
        </is>
      </c>
    </row>
    <row r="2"/>
    <row r="3">
      <c r="A3" s="22" t="inlineStr">
        <is>
          <t>DATI ECOMMERCE</t>
        </is>
      </c>
    </row>
    <row r="4">
      <c r="D4" s="26" t="n"/>
    </row>
    <row r="5">
      <c r="A5" t="inlineStr">
        <is>
          <t>Fatturato annuo lordo</t>
        </is>
      </c>
      <c r="C5" t="inlineStr">
        <is>
          <t>€</t>
        </is>
      </c>
      <c r="D5" s="27" t="n">
        <v>85000</v>
      </c>
    </row>
    <row r="6">
      <c r="A6" t="inlineStr">
        <is>
          <t>Codice ATECO ecommerce</t>
        </is>
      </c>
      <c r="D6" s="28" t="inlineStr">
        <is>
          <t>47.91.10</t>
        </is>
      </c>
    </row>
    <row r="7">
      <c r="A7" t="inlineStr">
        <is>
          <t>Coefficiente redditività forfettario</t>
        </is>
      </c>
      <c r="C7" t="inlineStr">
        <is>
          <t>%</t>
        </is>
      </c>
      <c r="D7" s="3" t="n">
        <v>0.4</v>
      </c>
    </row>
    <row r="8"/>
    <row r="9">
      <c r="A9" s="22" t="inlineStr">
        <is>
          <t>DISTRIBUZIONE GEOGRAFICA VENDITE</t>
        </is>
      </c>
    </row>
    <row r="10">
      <c r="D10" s="26" t="n"/>
    </row>
    <row r="11">
      <c r="A11" t="inlineStr">
        <is>
          <t>Vendite Italia</t>
        </is>
      </c>
      <c r="C11" t="inlineStr">
        <is>
          <t>%</t>
        </is>
      </c>
      <c r="D11" s="29" t="n">
        <v>0.6</v>
      </c>
    </row>
    <row r="12">
      <c r="A12" t="inlineStr">
        <is>
          <t>Vendite UE (regime OSS)</t>
        </is>
      </c>
      <c r="C12" t="inlineStr">
        <is>
          <t>%</t>
        </is>
      </c>
      <c r="D12" s="29" t="n">
        <v>0.3</v>
      </c>
    </row>
    <row r="13">
      <c r="A13" t="inlineStr">
        <is>
          <t>Vendite Extra-UE</t>
        </is>
      </c>
      <c r="C13" t="inlineStr">
        <is>
          <t>%</t>
        </is>
      </c>
      <c r="D13" s="3" t="n">
        <v>0.1</v>
      </c>
    </row>
    <row r="14">
      <c r="A14" t="inlineStr">
        <is>
          <t>TOTALE (deve essere 100%)</t>
        </is>
      </c>
      <c r="D14" s="4">
        <f>D11+D12+D13</f>
        <v/>
      </c>
    </row>
    <row r="15"/>
    <row r="16">
      <c r="A16" s="22" t="inlineStr">
        <is>
          <t>COSTI OPERATIVI (deducibili solo in contabilità semplificata)</t>
        </is>
      </c>
    </row>
    <row r="17">
      <c r="D17" s="26" t="n"/>
    </row>
    <row r="18">
      <c r="A18" t="inlineStr">
        <is>
          <t>Advertising e Marketing</t>
        </is>
      </c>
      <c r="C18" t="inlineStr">
        <is>
          <t>€</t>
        </is>
      </c>
      <c r="D18" s="27" t="n">
        <v>12000</v>
      </c>
    </row>
    <row r="19">
      <c r="A19" t="inlineStr">
        <is>
          <t>Magazzino e Logistica</t>
        </is>
      </c>
      <c r="C19" t="inlineStr">
        <is>
          <t>€</t>
        </is>
      </c>
      <c r="D19" s="27" t="n"/>
    </row>
    <row r="20">
      <c r="A20" t="inlineStr">
        <is>
          <t>Piattaforma/Hosting/Software</t>
        </is>
      </c>
      <c r="C20" t="inlineStr">
        <is>
          <t>€</t>
        </is>
      </c>
      <c r="D20" s="27" t="n"/>
    </row>
    <row r="21">
      <c r="A21" t="inlineStr">
        <is>
          <t>Costo merce venduta</t>
        </is>
      </c>
      <c r="C21" t="inlineStr">
        <is>
          <t>€</t>
        </is>
      </c>
      <c r="D21" s="1">
        <f>32710/1.22</f>
        <v/>
      </c>
    </row>
    <row r="22">
      <c r="A22" t="inlineStr">
        <is>
          <t>Dipendenti/Collaboratori</t>
        </is>
      </c>
      <c r="C22" t="inlineStr">
        <is>
          <t>€</t>
        </is>
      </c>
      <c r="D22" s="1" t="n"/>
    </row>
    <row r="23">
      <c r="A23" t="inlineStr">
        <is>
          <t>Altri costi deducibili</t>
        </is>
      </c>
      <c r="C23" t="inlineStr">
        <is>
          <t>€</t>
        </is>
      </c>
      <c r="D23" s="1" t="n"/>
    </row>
    <row r="24"/>
    <row r="25">
      <c r="A25" t="inlineStr">
        <is>
          <t>TOTALE COSTI DEDUCIBILI</t>
        </is>
      </c>
      <c r="D25" s="5">
        <f>SUM(D18:D23)</f>
        <v/>
      </c>
    </row>
    <row r="26"/>
    <row r="27">
      <c r="A27" s="22" t="inlineStr">
        <is>
          <t>ALIQUOTE IVA</t>
        </is>
      </c>
    </row>
    <row r="28"/>
    <row r="29">
      <c r="A29" t="inlineStr">
        <is>
          <t>IVA media acquisti</t>
        </is>
      </c>
      <c r="C29" t="inlineStr">
        <is>
          <t>%</t>
        </is>
      </c>
      <c r="D29" s="3" t="n">
        <v>0.22</v>
      </c>
    </row>
    <row r="30">
      <c r="A30" t="inlineStr">
        <is>
          <t>IVA media vendite Italia</t>
        </is>
      </c>
      <c r="C30" t="inlineStr">
        <is>
          <t>%</t>
        </is>
      </c>
      <c r="D30" s="3" t="n">
        <v>0.22</v>
      </c>
    </row>
    <row r="31"/>
    <row r="32">
      <c r="A32" s="22" t="inlineStr">
        <is>
          <t>ALTRI PARAMETRI</t>
        </is>
      </c>
    </row>
    <row r="33"/>
    <row r="34">
      <c r="A34" t="inlineStr">
        <is>
          <t>Aliquota imposta sostitutiva forfettario</t>
        </is>
      </c>
      <c r="C34" t="inlineStr">
        <is>
          <t>% (15% standard, 5% primi 5 anni)</t>
        </is>
      </c>
      <c r="D34" s="3" t="n">
        <v>0.15</v>
      </c>
    </row>
    <row r="35">
      <c r="A35" t="inlineStr">
        <is>
          <t>Aliquota contributi previdenziali</t>
        </is>
      </c>
      <c r="C35" t="inlineStr">
        <is>
          <t>% (Gestione commercianti INPS)</t>
        </is>
      </c>
      <c r="D35" s="6" t="n">
        <v>0.2635</v>
      </c>
    </row>
    <row r="36">
      <c r="A36" t="inlineStr">
        <is>
          <t>Contributo INPS fisso annuo</t>
        </is>
      </c>
      <c r="C36" t="inlineStr">
        <is>
          <t>€ (circa)</t>
        </is>
      </c>
      <c r="D36" s="1" t="n">
        <v>4500</v>
      </c>
    </row>
    <row r="37">
      <c r="A37" t="inlineStr">
        <is>
          <t>Addizionale regionale media</t>
        </is>
      </c>
      <c r="C37" t="inlineStr">
        <is>
          <t>%</t>
        </is>
      </c>
      <c r="D37" s="6" t="n">
        <v>0.0173</v>
      </c>
    </row>
    <row r="38">
      <c r="A38" t="inlineStr">
        <is>
          <t>Addizionale comunale media</t>
        </is>
      </c>
      <c r="C38" t="inlineStr">
        <is>
          <t>%</t>
        </is>
      </c>
      <c r="D38" s="6" t="n">
        <v>0.008</v>
      </c>
    </row>
    <row r="40">
      <c r="A40" s="30" t="inlineStr">
        <is>
          <t>DISCLAIMER: Questo strumento fornisce simulazioni indicative a scopo informativo. I calcoli sono basati su parametri standard e potrebbero non riflettere situazioni specifiche. Prima di prendere decisioni fiscali, è indispensabile consultare un commercialista qualificato. © 2025 Fiscomania.com - Tutti i diritti riservati</t>
        </is>
      </c>
    </row>
    <row r="41"/>
    <row r="42"/>
    <row r="43"/>
  </sheetData>
  <sheetProtection selectLockedCells="0" selectUnlockedCells="0" sheet="1" objects="0" insertRows="1" insertHyperlinks="1" autoFilter="1" scenarios="0" formatColumns="1" deleteColumns="1" insertColumns="1" pivotTables="1" deleteRows="1" formatCells="1" formatRows="1" sort="1" password="CE4B"/>
  <mergeCells count="7">
    <mergeCell ref="A1:D1"/>
    <mergeCell ref="A40:D43"/>
    <mergeCell ref="A9:D9"/>
    <mergeCell ref="A27:D27"/>
    <mergeCell ref="A3:D3"/>
    <mergeCell ref="A16:D16"/>
    <mergeCell ref="A32:D32"/>
  </mergeCells>
  <pageMargins left="0.75" right="0.75" top="1" bottom="1" header="0.511811023622047" footer="0.511811023622047"/>
  <pageSetup orientation="portrait" paperSize="9" horizontalDpi="300" verticalDpi="300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C36"/>
  <sheetViews>
    <sheetView zoomScaleNormal="100" workbookViewId="0">
      <selection activeCell="A24" sqref="A24"/>
    </sheetView>
  </sheetViews>
  <sheetFormatPr baseColWidth="8" defaultColWidth="8.6640625" defaultRowHeight="14.25"/>
  <cols>
    <col width="45" customWidth="1" min="1" max="1"/>
    <col width="20" customWidth="1" min="3" max="3"/>
  </cols>
  <sheetData>
    <row r="1" ht="17.25" customHeight="1">
      <c r="A1" s="23" t="inlineStr">
        <is>
          <t>CALCOLO REGIME FORFETTARIO</t>
        </is>
      </c>
    </row>
    <row r="2"/>
    <row r="3">
      <c r="A3" s="22" t="inlineStr">
        <is>
          <t>DATI BASE</t>
        </is>
      </c>
    </row>
    <row r="4"/>
    <row r="5">
      <c r="A5" t="inlineStr">
        <is>
          <t>Fatturato lordo</t>
        </is>
      </c>
      <c r="C5" s="7">
        <f>INPUT!D5</f>
        <v/>
      </c>
    </row>
    <row r="6">
      <c r="A6" t="inlineStr">
        <is>
          <t>Coefficiente redditività</t>
        </is>
      </c>
      <c r="C6" s="8">
        <f>INPUT!D7</f>
        <v/>
      </c>
    </row>
    <row r="7"/>
    <row r="8">
      <c r="A8" s="22" t="inlineStr">
        <is>
          <t>CALCOLO REDDITO IMPONIBILE</t>
        </is>
      </c>
    </row>
    <row r="9"/>
    <row r="10">
      <c r="A10" t="inlineStr">
        <is>
          <t>Reddito forfettario (Fatturato x Coeff.)</t>
        </is>
      </c>
      <c r="C10" s="9">
        <f>C5*C6</f>
        <v/>
      </c>
    </row>
    <row r="11">
      <c r="A11" t="inlineStr">
        <is>
          <t xml:space="preserve">Contributi previdenziali deducibili </t>
        </is>
      </c>
      <c r="C11" s="9" t="n">
        <v>4500</v>
      </c>
    </row>
    <row r="12">
      <c r="A12" t="inlineStr">
        <is>
          <t>Reddito imponibile</t>
        </is>
      </c>
      <c r="C12" s="10">
        <f>C10-C11</f>
        <v/>
      </c>
    </row>
    <row r="13"/>
    <row r="14">
      <c r="A14" s="22" t="inlineStr">
        <is>
          <t>IMPOSTE E CONTRIBUTI</t>
        </is>
      </c>
    </row>
    <row r="15"/>
    <row r="16">
      <c r="A16" t="inlineStr">
        <is>
          <t>Imposta sostitutiva</t>
        </is>
      </c>
      <c r="C16" s="9">
        <f>C12*INPUT!D34</f>
        <v/>
      </c>
    </row>
    <row r="17">
      <c r="A17" t="inlineStr">
        <is>
          <t>Contributi INPS fissi</t>
        </is>
      </c>
      <c r="C17" s="9">
        <f>INPUT!D36</f>
        <v/>
      </c>
    </row>
    <row r="18">
      <c r="A18" t="inlineStr">
        <is>
          <t>Contributi INPS variabili</t>
        </is>
      </c>
      <c r="C18" s="9">
        <f>IF(C10&gt;INPUT!D36/INPUT!D35,(C10-INPUT!D36/INPUT!D35)*INPUT!D35,0)</f>
        <v/>
      </c>
    </row>
    <row r="19"/>
    <row r="20" ht="15.4" customHeight="1">
      <c r="A20" t="inlineStr">
        <is>
          <t>TOTALE IMPOSTE E CONTRIBUTI</t>
        </is>
      </c>
      <c r="C20" s="11">
        <f>C16+C17+C18</f>
        <v/>
      </c>
    </row>
    <row r="21"/>
    <row r="22">
      <c r="A22" s="22" t="inlineStr">
        <is>
          <t>REDDITO NETTO</t>
        </is>
      </c>
    </row>
    <row r="23"/>
    <row r="24" ht="15.4" customHeight="1">
      <c r="A24" t="inlineStr">
        <is>
          <t>Fatturato - costi effettivi - imposte e contributi</t>
        </is>
      </c>
      <c r="C24" s="12">
        <f>C5-SEMPLIFICATA!C11-FORFETTARIO!C20</f>
        <v/>
      </c>
    </row>
    <row r="25"/>
    <row r="26">
      <c r="A26" t="inlineStr">
        <is>
          <t>Pressione fiscale effettiva</t>
        </is>
      </c>
      <c r="C26" s="13">
        <f>C20/C5</f>
        <v/>
      </c>
    </row>
    <row r="27"/>
    <row r="28">
      <c r="A28" s="22" t="inlineStr">
        <is>
          <t>NOTE IVA</t>
        </is>
      </c>
    </row>
    <row r="29">
      <c r="A29" s="24" t="inlineStr">
        <is>
          <t>Nel regime forfettario NON si applica IVA</t>
        </is>
      </c>
    </row>
    <row r="30">
      <c r="A30" s="24" t="inlineStr">
        <is>
          <t>Fatture senza IVA con dicitura art. 1 c.58-89 L.190/2014</t>
        </is>
      </c>
    </row>
    <row r="31">
      <c r="A31" s="24" t="inlineStr">
        <is>
          <t>NON si recupera IVA acquisti</t>
        </is>
      </c>
    </row>
    <row r="33">
      <c r="A33" s="30" t="inlineStr">
        <is>
          <t>DISCLAIMER: Questo strumento fornisce simulazioni indicative a scopo informativo. I calcoli sono basati su parametri standard e potrebbero non riflettere situazioni specifiche. Prima di prendere decisioni fiscali, è indispensabile consultare un commercialista qualificato. © 2025 Fiscomania.com - Tutti i diritti riservati</t>
        </is>
      </c>
    </row>
    <row r="34"/>
    <row r="35"/>
    <row r="36"/>
  </sheetData>
  <sheetProtection selectLockedCells="0" selectUnlockedCells="0" sheet="1" objects="0" insertRows="1" insertHyperlinks="1" autoFilter="1" scenarios="0" formatColumns="1" deleteColumns="1" insertColumns="1" pivotTables="1" deleteRows="1" formatCells="1" formatRows="1" sort="1" password="CE4B"/>
  <mergeCells count="10">
    <mergeCell ref="A28:C28"/>
    <mergeCell ref="A1:C1"/>
    <mergeCell ref="A8:C8"/>
    <mergeCell ref="A14:C14"/>
    <mergeCell ref="A31:C31"/>
    <mergeCell ref="A22:C22"/>
    <mergeCell ref="A33:C36"/>
    <mergeCell ref="A3:C3"/>
    <mergeCell ref="A30:C30"/>
    <mergeCell ref="A29:C29"/>
  </mergeCells>
  <pageMargins left="0.75" right="0.75" top="1" bottom="1" header="0.511811023622047" footer="0.511811023622047"/>
  <pageSetup orientation="portrait" paperSize="9" horizontalDpi="300" verticalDpi="300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C56"/>
  <sheetViews>
    <sheetView topLeftCell="A21" zoomScaleNormal="100" workbookViewId="0">
      <selection activeCell="C42" sqref="C42"/>
    </sheetView>
  </sheetViews>
  <sheetFormatPr baseColWidth="8" defaultColWidth="8.6640625" defaultRowHeight="14.25"/>
  <cols>
    <col width="45" customWidth="1" min="1" max="1"/>
    <col width="20" customWidth="1" min="3" max="3"/>
  </cols>
  <sheetData>
    <row r="1" ht="17.25" customHeight="1">
      <c r="A1" s="23" t="inlineStr">
        <is>
          <t>CALCOLO CONTABILITÀ SEMPLIFICATA</t>
        </is>
      </c>
    </row>
    <row r="2"/>
    <row r="3">
      <c r="A3" s="22" t="inlineStr">
        <is>
          <t>DATI BASE</t>
        </is>
      </c>
    </row>
    <row r="4"/>
    <row r="5">
      <c r="A5" t="inlineStr">
        <is>
          <t>Fatturato lordo</t>
        </is>
      </c>
      <c r="C5" s="7">
        <f>INPUT!D5</f>
        <v/>
      </c>
    </row>
    <row r="6">
      <c r="A6" t="inlineStr">
        <is>
          <t>Totale costi deducibili</t>
        </is>
      </c>
      <c r="C6" s="7">
        <f>INPUT!D25</f>
        <v/>
      </c>
    </row>
    <row r="7"/>
    <row r="8">
      <c r="A8" s="22" t="inlineStr">
        <is>
          <t>CALCOLO REDDITO IMPONIBILE</t>
        </is>
      </c>
    </row>
    <row r="9"/>
    <row r="10">
      <c r="A10" t="inlineStr">
        <is>
          <t>Ricavi</t>
        </is>
      </c>
      <c r="C10" s="9">
        <f>C5</f>
        <v/>
      </c>
    </row>
    <row r="11">
      <c r="A11" t="inlineStr">
        <is>
          <t>Costi deducibili</t>
        </is>
      </c>
      <c r="C11" s="9">
        <f>C6</f>
        <v/>
      </c>
    </row>
    <row r="12">
      <c r="A12" t="inlineStr">
        <is>
          <t>Contributi INPS fissi</t>
        </is>
      </c>
      <c r="C12" s="9">
        <f>INPUT!D36</f>
        <v/>
      </c>
    </row>
    <row r="13">
      <c r="A13" t="inlineStr">
        <is>
          <t>Reddito lordo (prima contributi variabili)</t>
        </is>
      </c>
      <c r="C13" s="9">
        <f>C10-C11-C12</f>
        <v/>
      </c>
    </row>
    <row r="14"/>
    <row r="15"/>
    <row r="16">
      <c r="A16" t="inlineStr">
        <is>
          <t>Reddito imponibile IRPEF</t>
        </is>
      </c>
      <c r="C16" s="10">
        <f>C13-C34</f>
        <v/>
      </c>
    </row>
    <row r="17"/>
    <row r="18">
      <c r="A18" s="22" t="inlineStr">
        <is>
          <t>CALCOLO IRPEF (scaglioni 2025)</t>
        </is>
      </c>
    </row>
    <row r="19"/>
    <row r="20">
      <c r="A20" t="inlineStr">
        <is>
          <t>Fino a 28.000 (23%)</t>
        </is>
      </c>
      <c r="C20" s="9">
        <f>IF(C16&lt;=28000,C16*0.23,28000*0.23)</f>
        <v/>
      </c>
    </row>
    <row r="21">
      <c r="A21" t="inlineStr">
        <is>
          <t>Da 28.001 a 50.000 (35%)</t>
        </is>
      </c>
      <c r="C21" s="9">
        <f>IF(C16&gt;28000,IF(C16&lt;=50000,(C16-28000)*0.35,(50000-28000)*0.35),0)</f>
        <v/>
      </c>
    </row>
    <row r="22">
      <c r="A22" t="inlineStr">
        <is>
          <t>Oltre 50.000 (43%)</t>
        </is>
      </c>
      <c r="C22" s="9">
        <f>IF(C16&gt;50000,(C16-50000)*0.43,0)</f>
        <v/>
      </c>
    </row>
    <row r="23"/>
    <row r="24">
      <c r="A24" t="inlineStr">
        <is>
          <t>IRPEF lorda</t>
        </is>
      </c>
      <c r="C24" s="14">
        <f>SUM(C20:C22)</f>
        <v/>
      </c>
    </row>
    <row r="25">
      <c r="A25" t="inlineStr">
        <is>
          <t>Addizionale regionale</t>
        </is>
      </c>
      <c r="C25" s="9">
        <f>C16*INPUT!D37</f>
        <v/>
      </c>
    </row>
    <row r="26">
      <c r="A26" t="inlineStr">
        <is>
          <t>Addizionale comunale</t>
        </is>
      </c>
      <c r="C26" s="9">
        <f>C16*INPUT!D38</f>
        <v/>
      </c>
    </row>
    <row r="27"/>
    <row r="28">
      <c r="A28" t="inlineStr">
        <is>
          <t>TOTALE IRPEF + ADDIZIONALI</t>
        </is>
      </c>
      <c r="C28" s="15">
        <f>C24+C25+C26</f>
        <v/>
      </c>
    </row>
    <row r="29"/>
    <row r="30">
      <c r="A30" s="22" t="inlineStr">
        <is>
          <t>TOTALE IMPOSTE E CONTRIBUTI</t>
        </is>
      </c>
    </row>
    <row r="31"/>
    <row r="32">
      <c r="A32" t="inlineStr">
        <is>
          <t>IRPEF + Addizionali</t>
        </is>
      </c>
      <c r="C32" s="9">
        <f>C28</f>
        <v/>
      </c>
    </row>
    <row r="33">
      <c r="A33" t="inlineStr">
        <is>
          <t>Contributi INPS fissi</t>
        </is>
      </c>
      <c r="C33" s="9">
        <f>C12</f>
        <v/>
      </c>
    </row>
    <row r="34">
      <c r="A34" t="inlineStr">
        <is>
          <t>Contributi INPS variabili</t>
        </is>
      </c>
      <c r="C34" s="9">
        <f>IF(C13&gt;0,IF(C13&gt;INPUT!D36/INPUT!D35,(C13+C12-INPUT!D36/INPUT!D35)*INPUT!D35,0),0)</f>
        <v/>
      </c>
    </row>
    <row r="35" ht="15.4" customHeight="1">
      <c r="A35" t="inlineStr">
        <is>
          <t>TOTALE IMPOSTE E CONTRIBUTI</t>
        </is>
      </c>
      <c r="C35" s="11">
        <f>C32+C33+C34</f>
        <v/>
      </c>
    </row>
    <row r="36"/>
    <row r="37">
      <c r="A37" s="22" t="inlineStr">
        <is>
          <t>REDDITO NETTO</t>
        </is>
      </c>
    </row>
    <row r="38"/>
    <row r="39" ht="15.4" customHeight="1">
      <c r="A39" t="inlineStr">
        <is>
          <t>Fatturato - costi effettivi - imposte e contributi</t>
        </is>
      </c>
      <c r="C39" s="12">
        <f>C10-C11-C35</f>
        <v/>
      </c>
    </row>
    <row r="40"/>
    <row r="41">
      <c r="A41" t="inlineStr">
        <is>
          <t>Pressione fiscale effettiva</t>
        </is>
      </c>
      <c r="C41" s="13">
        <f>C35/C5</f>
        <v/>
      </c>
    </row>
    <row r="42"/>
    <row r="43">
      <c r="A43" s="22" t="inlineStr">
        <is>
          <t>GESTIONE IVA (separata dal reddito)</t>
        </is>
      </c>
    </row>
    <row r="44"/>
    <row r="45">
      <c r="A45" t="inlineStr">
        <is>
          <t>IVA a debito vendite Italia</t>
        </is>
      </c>
      <c r="C45" s="9">
        <f>(C5*INPUT!D11)*INPUT!D30</f>
        <v/>
      </c>
    </row>
    <row r="46">
      <c r="A46" t="inlineStr">
        <is>
          <t>IVA a credito acquisti</t>
        </is>
      </c>
      <c r="C46" s="9">
        <f>C6*INPUT!D29/(1+INPUT!D29)</f>
        <v/>
      </c>
    </row>
    <row r="47"/>
    <row r="48">
      <c r="A48" t="inlineStr">
        <is>
          <t>IVA da versare (teorica)</t>
        </is>
      </c>
      <c r="C48" s="16">
        <f>C45-C46</f>
        <v/>
      </c>
    </row>
    <row r="49"/>
    <row r="50">
      <c r="A50" s="24" t="inlineStr">
        <is>
          <t>Nota: vendite UE/Extra-UE senza IVA</t>
        </is>
      </c>
    </row>
    <row r="51">
      <c r="A51" s="24" t="inlineStr">
        <is>
          <t>IVA gestita separatamente, non impatta il reddito</t>
        </is>
      </c>
    </row>
    <row r="53">
      <c r="A53" s="30" t="inlineStr">
        <is>
          <t>DISCLAIMER: Questo strumento fornisce simulazioni indicative a scopo informativo. I calcoli sono basati su parametri standard e potrebbero non riflettere situazioni specifiche. Prima di prendere decisioni fiscali, è indispensabile consultare un commercialista qualificato. © 2025 Fiscomania.com - Tutti i diritti riservati</t>
        </is>
      </c>
    </row>
    <row r="54"/>
    <row r="55"/>
    <row r="56"/>
  </sheetData>
  <sheetProtection selectLockedCells="0" selectUnlockedCells="0" sheet="1" objects="0" insertRows="1" insertHyperlinks="1" autoFilter="1" scenarios="0" formatColumns="1" deleteColumns="1" insertColumns="1" pivotTables="1" deleteRows="1" formatCells="1" formatRows="1" sort="1" password="CE4B"/>
  <mergeCells count="10">
    <mergeCell ref="A1:C1"/>
    <mergeCell ref="A37:C37"/>
    <mergeCell ref="A8:C8"/>
    <mergeCell ref="A18:C18"/>
    <mergeCell ref="A3:C3"/>
    <mergeCell ref="A30:C30"/>
    <mergeCell ref="A50:C50"/>
    <mergeCell ref="A53:C56"/>
    <mergeCell ref="A43:C43"/>
    <mergeCell ref="A51:C51"/>
  </mergeCells>
  <pageMargins left="0.75" right="0.75" top="1" bottom="1" header="0.511811023622047" footer="0.511811023622047"/>
  <pageSetup orientation="portrait" paperSize="9" horizontalDpi="300" verticalDpi="300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D43"/>
  <sheetViews>
    <sheetView zoomScaleNormal="100" workbookViewId="0">
      <selection activeCell="E15" sqref="E15"/>
    </sheetView>
  </sheetViews>
  <sheetFormatPr baseColWidth="8" defaultColWidth="8.6640625" defaultRowHeight="14.25"/>
  <cols>
    <col width="45" customWidth="1" min="1" max="1"/>
    <col width="18" customWidth="1" min="2" max="4"/>
  </cols>
  <sheetData>
    <row r="1" ht="17.25" customHeight="1">
      <c r="A1" s="23" t="inlineStr">
        <is>
          <t>CONFRONTO REGIME FORFETTARIO vs CONTABILITÀ SEMPLIFICATA</t>
        </is>
      </c>
    </row>
    <row r="2"/>
    <row r="3">
      <c r="A3" s="22" t="inlineStr">
        <is>
          <t>PARAMETRI SIMULAZIONE</t>
        </is>
      </c>
    </row>
    <row r="4"/>
    <row r="5">
      <c r="A5" t="inlineStr">
        <is>
          <t>Fatturato annuo</t>
        </is>
      </c>
      <c r="D5" s="7">
        <f>INPUT!D5</f>
        <v/>
      </c>
    </row>
    <row r="6">
      <c r="A6" t="inlineStr">
        <is>
          <t>Totale costi deducibili (solo semplificata)</t>
        </is>
      </c>
      <c r="D6" s="7">
        <f>INPUT!D25</f>
        <v/>
      </c>
    </row>
    <row r="7"/>
    <row r="8">
      <c r="A8" s="22" t="inlineStr">
        <is>
          <t>CONFRONTO CARICO FISCALE</t>
        </is>
      </c>
    </row>
    <row r="9"/>
    <row r="10">
      <c r="A10" s="17" t="inlineStr">
        <is>
          <t>Voce</t>
        </is>
      </c>
      <c r="B10" s="17" t="inlineStr">
        <is>
          <t>Forfettario</t>
        </is>
      </c>
      <c r="C10" s="17" t="inlineStr">
        <is>
          <t>Semplificata</t>
        </is>
      </c>
      <c r="D10" s="17" t="inlineStr">
        <is>
          <t>Differenza</t>
        </is>
      </c>
    </row>
    <row r="11"/>
    <row r="12">
      <c r="A12" t="inlineStr">
        <is>
          <t>Reddito imponibile</t>
        </is>
      </c>
      <c r="B12" s="9">
        <f>FORFETTARIO!C12</f>
        <v/>
      </c>
      <c r="C12" s="9">
        <f>SEMPLIFICATA!C16</f>
        <v/>
      </c>
      <c r="D12" s="9">
        <f>C12-B12</f>
        <v/>
      </c>
    </row>
    <row r="13"/>
    <row r="14">
      <c r="A14" t="inlineStr">
        <is>
          <t>Imposte sul reddito</t>
        </is>
      </c>
      <c r="B14" s="9">
        <f>FORFETTARIO!C16</f>
        <v/>
      </c>
      <c r="C14" s="9">
        <f>SEMPLIFICATA!C28</f>
        <v/>
      </c>
      <c r="D14" s="9">
        <f>C14-B14</f>
        <v/>
      </c>
    </row>
    <row r="15">
      <c r="A15" t="inlineStr">
        <is>
          <t>Contributi INPS</t>
        </is>
      </c>
      <c r="B15" s="9">
        <f>FORFETTARIO!C17+FORFETTARIO!C18</f>
        <v/>
      </c>
      <c r="C15" s="9">
        <f>SEMPLIFICATA!C33+SEMPLIFICATA!C34</f>
        <v/>
      </c>
      <c r="D15" s="9">
        <f>C15-B15</f>
        <v/>
      </c>
    </row>
    <row r="16"/>
    <row r="17">
      <c r="A17" t="inlineStr">
        <is>
          <t>TOTALE IMPOSTE + CONTRIBUTI</t>
        </is>
      </c>
      <c r="B17" s="15">
        <f>FORFETTARIO!C20</f>
        <v/>
      </c>
      <c r="C17" s="15">
        <f>SEMPLIFICATA!C35</f>
        <v/>
      </c>
      <c r="D17" s="15">
        <f>C17-B17</f>
        <v/>
      </c>
    </row>
    <row r="18"/>
    <row r="19">
      <c r="A19" t="inlineStr">
        <is>
          <t>Pressione fiscale (%)</t>
        </is>
      </c>
      <c r="B19" s="18">
        <f>FORFETTARIO!C26</f>
        <v/>
      </c>
      <c r="C19" s="18">
        <f>SEMPLIFICATA!C41</f>
        <v/>
      </c>
      <c r="D19" s="18">
        <f>C19-B19</f>
        <v/>
      </c>
    </row>
    <row r="20"/>
    <row r="21">
      <c r="A21" s="22" t="inlineStr">
        <is>
          <t>REDDITO NETTO DISPONIBILE</t>
        </is>
      </c>
    </row>
    <row r="22"/>
    <row r="23">
      <c r="A23" t="inlineStr">
        <is>
          <t>Reddito netto</t>
        </is>
      </c>
      <c r="B23" s="19">
        <f>FORFETTARIO!C24</f>
        <v/>
      </c>
      <c r="C23" s="19">
        <f>SEMPLIFICATA!C39</f>
        <v/>
      </c>
      <c r="D23" s="16">
        <f>C23-B23</f>
        <v/>
      </c>
    </row>
    <row r="24"/>
    <row r="25">
      <c r="A25" s="22" t="inlineStr">
        <is>
          <t>ANALISI CONVENIENZA</t>
        </is>
      </c>
    </row>
    <row r="26"/>
    <row r="27">
      <c r="A27" t="inlineStr">
        <is>
          <t>Risparmio forfettario vs semplificata</t>
        </is>
      </c>
      <c r="D27" s="20">
        <f>IF(B23&gt;C23,B23-C23,0)</f>
        <v/>
      </c>
    </row>
    <row r="28">
      <c r="A28" t="inlineStr">
        <is>
          <t>Risparmio percentuale</t>
        </is>
      </c>
      <c r="D28" s="13">
        <f>IF(B23&gt;C23,(B23-C23)/C23,0)</f>
        <v/>
      </c>
    </row>
    <row r="29"/>
    <row r="30" ht="15.4" customHeight="1">
      <c r="A30" t="inlineStr">
        <is>
          <t>Regime più conveniente</t>
        </is>
      </c>
      <c r="D30" s="21">
        <f>IF(B23&gt;C23,"FORFETTARIO","SEMPLIFICATA")</f>
        <v/>
      </c>
    </row>
    <row r="31"/>
    <row r="32">
      <c r="A32" s="22" t="inlineStr">
        <is>
          <t>NOTE IMPORTANTI</t>
        </is>
      </c>
    </row>
    <row r="33"/>
    <row r="34">
      <c r="A34" s="25" t="inlineStr">
        <is>
          <t>• Forfettario: tassazione flat semplificata, nessuna detrazione, no IVA</t>
        </is>
      </c>
    </row>
    <row r="35">
      <c r="A35" s="25" t="inlineStr">
        <is>
          <t>• Semplificata: deducibilità costi effettivi, gestione IVA, aliquote progressive</t>
        </is>
      </c>
    </row>
    <row r="36">
      <c r="A36" s="25" t="inlineStr">
        <is>
          <t>• IVA in contabilità semplificata: gestita separatamente, non impatta il reddito</t>
        </is>
      </c>
    </row>
    <row r="37">
      <c r="A37" s="25" t="inlineStr">
        <is>
          <t>• Vendite UE: con OSS nessuna IVA italiana, ma obbligo dichiarazione separata</t>
        </is>
      </c>
    </row>
    <row r="38">
      <c r="A38" s="25" t="inlineStr">
        <is>
          <t>• Forfettario: limite 85.000€, cause ostative da verificare</t>
        </is>
      </c>
    </row>
    <row r="40">
      <c r="A40" s="30" t="inlineStr">
        <is>
          <t>DISCLAIMER: Questo strumento fornisce simulazioni indicative a scopo informativo. I calcoli sono basati su parametri standard e potrebbero non riflettere situazioni specifiche. Prima di prendere decisioni fiscali, è indispensabile consultare un commercialista qualificato. © 2025 Fiscomania.com - Tutti i diritti riservati</t>
        </is>
      </c>
    </row>
    <row r="41"/>
    <row r="42"/>
    <row r="43"/>
  </sheetData>
  <sheetProtection selectLockedCells="0" selectUnlockedCells="0" sheet="1" objects="0" insertRows="1" insertHyperlinks="1" autoFilter="1" scenarios="0" formatColumns="1" deleteColumns="1" insertColumns="1" pivotTables="1" deleteRows="1" formatCells="1" formatRows="1" sort="1" password="CE4B"/>
  <mergeCells count="12">
    <mergeCell ref="A1:D1"/>
    <mergeCell ref="A37:D37"/>
    <mergeCell ref="A40:D43"/>
    <mergeCell ref="A8:D8"/>
    <mergeCell ref="A34:D34"/>
    <mergeCell ref="A35:D35"/>
    <mergeCell ref="A3:D3"/>
    <mergeCell ref="A21:D21"/>
    <mergeCell ref="A38:D38"/>
    <mergeCell ref="A25:D25"/>
    <mergeCell ref="A32:D32"/>
    <mergeCell ref="A36:D36"/>
  </mergeCells>
  <pageMargins left="0.75" right="0.75" top="1" bottom="1" header="0.511811023622047" footer="0.511811023622047"/>
  <pageSetup orientation="portrait" paperSize="9" horizontalDpi="300" verticalDpi="300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:language xmlns:dc="http://purl.org/dc/elements/1.1/">en-US</dc:language>
  <dcterms:created xmlns:dcterms="http://purl.org/dc/terms/" xmlns:xsi="http://www.w3.org/2001/XMLSchema-instance" xsi:type="dcterms:W3CDTF">2025-11-13T11:27:01Z</dcterms:created>
  <dcterms:modified xmlns:dcterms="http://purl.org/dc/terms/" xmlns:xsi="http://www.w3.org/2001/XMLSchema-instance" xsi:type="dcterms:W3CDTF">2025-11-14T11:25:16Z</dcterms:modified>
  <cp:lastModifiedBy>Federico Migliorini</cp:lastModifiedBy>
  <cp:revision>0</cp:revision>
</cp:coreProperties>
</file>